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cofrance-my.sharepoint.com/personal/romain_blanchet_exco_fr/Documents/02 - Professionnel/02.3 - Documentation/Organisation/EXCO/Auto/Animations partenaires/CNPA/2020 - Reflexion perte d'exploiatation/"/>
    </mc:Choice>
  </mc:AlternateContent>
  <xr:revisionPtr revIDLastSave="0" documentId="8_{F7E31995-CEDE-4D6D-8213-4E46C6798373}" xr6:coauthVersionLast="45" xr6:coauthVersionMax="45" xr10:uidLastSave="{00000000-0000-0000-0000-000000000000}"/>
  <bookViews>
    <workbookView xWindow="19090" yWindow="-110" windowWidth="19420" windowHeight="10560" firstSheet="1" activeTab="1" xr2:uid="{68C9FAB4-42F5-4425-ADE7-8CEC2D522681}"/>
  </bookViews>
  <sheets>
    <sheet name="Exemple 1" sheetId="1" state="hidden" r:id="rId1"/>
    <sheet name="Exempl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5" i="2" l="1"/>
  <c r="X15" i="2"/>
  <c r="X16" i="2" s="1"/>
  <c r="X11" i="2"/>
  <c r="X9" i="2"/>
  <c r="V25" i="2"/>
  <c r="V15" i="2"/>
  <c r="V16" i="2" s="1"/>
  <c r="V11" i="2"/>
  <c r="V9" i="2"/>
  <c r="H15" i="2"/>
  <c r="H16" i="2" s="1"/>
  <c r="I15" i="2"/>
  <c r="I16" i="2" s="1"/>
  <c r="J15" i="2"/>
  <c r="J16" i="2" s="1"/>
  <c r="K15" i="2"/>
  <c r="K16" i="2" s="1"/>
  <c r="L15" i="2"/>
  <c r="L16" i="2" s="1"/>
  <c r="M15" i="2"/>
  <c r="N15" i="2"/>
  <c r="N16" i="2" s="1"/>
  <c r="O15" i="2"/>
  <c r="O16" i="2" s="1"/>
  <c r="P15" i="2"/>
  <c r="P16" i="2" s="1"/>
  <c r="H25" i="2"/>
  <c r="I25" i="2"/>
  <c r="J25" i="2"/>
  <c r="K25" i="2"/>
  <c r="L25" i="2"/>
  <c r="M25" i="2"/>
  <c r="N25" i="2"/>
  <c r="O25" i="2"/>
  <c r="P25" i="2"/>
  <c r="M16" i="2"/>
  <c r="H11" i="2"/>
  <c r="I11" i="2"/>
  <c r="J11" i="2"/>
  <c r="K11" i="2"/>
  <c r="L11" i="2"/>
  <c r="M11" i="2"/>
  <c r="N11" i="2"/>
  <c r="O11" i="2"/>
  <c r="P11" i="2"/>
  <c r="H9" i="2"/>
  <c r="I9" i="2"/>
  <c r="J9" i="2"/>
  <c r="K9" i="2"/>
  <c r="L9" i="2"/>
  <c r="M9" i="2"/>
  <c r="N9" i="2"/>
  <c r="O9" i="2"/>
  <c r="P9" i="2"/>
  <c r="V31" i="2" l="1"/>
  <c r="X31" i="2"/>
  <c r="M31" i="2"/>
  <c r="K31" i="2"/>
  <c r="J31" i="2"/>
  <c r="P31" i="2"/>
  <c r="H31" i="2"/>
  <c r="I31" i="2"/>
  <c r="L31" i="2"/>
  <c r="O31" i="2"/>
  <c r="N31" i="2"/>
  <c r="K24" i="1" l="1"/>
  <c r="J24" i="1"/>
  <c r="I24" i="1"/>
  <c r="G24" i="1"/>
  <c r="F24" i="1"/>
  <c r="E24" i="1"/>
  <c r="G25" i="2"/>
  <c r="F25" i="2"/>
  <c r="E25" i="2"/>
  <c r="S25" i="2"/>
  <c r="R25" i="2"/>
  <c r="T25" i="2"/>
  <c r="E15" i="2" l="1"/>
  <c r="E16" i="2" s="1"/>
  <c r="T15" i="2"/>
  <c r="T16" i="2" s="1"/>
  <c r="S15" i="2"/>
  <c r="S16" i="2" s="1"/>
  <c r="R15" i="2"/>
  <c r="R16" i="2" s="1"/>
  <c r="G15" i="2"/>
  <c r="G16" i="2" s="1"/>
  <c r="F15" i="2"/>
  <c r="F16" i="2" s="1"/>
  <c r="T11" i="2"/>
  <c r="S11" i="2"/>
  <c r="R11" i="2"/>
  <c r="G11" i="2"/>
  <c r="F11" i="2"/>
  <c r="E11" i="2"/>
  <c r="T9" i="2"/>
  <c r="S9" i="2"/>
  <c r="R9" i="2"/>
  <c r="G9" i="2"/>
  <c r="F9" i="2"/>
  <c r="E9" i="2"/>
  <c r="U9" i="2" l="1"/>
  <c r="U16" i="2"/>
  <c r="Y16" i="2"/>
  <c r="W16" i="2"/>
  <c r="U11" i="2"/>
  <c r="Y11" i="2"/>
  <c r="W11" i="2"/>
  <c r="Y9" i="2"/>
  <c r="W9" i="2"/>
  <c r="Q16" i="2"/>
  <c r="Q9" i="2"/>
  <c r="E31" i="2"/>
  <c r="F31" i="2"/>
  <c r="G31" i="2"/>
  <c r="R31" i="2"/>
  <c r="S31" i="2"/>
  <c r="T31" i="2"/>
  <c r="Q11" i="2"/>
  <c r="G9" i="1"/>
  <c r="F9" i="1"/>
  <c r="E9" i="1"/>
  <c r="G11" i="1"/>
  <c r="K15" i="1"/>
  <c r="K16" i="1" s="1"/>
  <c r="J15" i="1"/>
  <c r="J16" i="1" s="1"/>
  <c r="I15" i="1"/>
  <c r="I16" i="1" s="1"/>
  <c r="G15" i="1"/>
  <c r="G16" i="1" s="1"/>
  <c r="F15" i="1"/>
  <c r="F16" i="1" s="1"/>
  <c r="E15" i="1"/>
  <c r="E16" i="1" s="1"/>
  <c r="K11" i="1"/>
  <c r="J11" i="1"/>
  <c r="I11" i="1"/>
  <c r="F11" i="1"/>
  <c r="E11" i="1"/>
  <c r="K9" i="1"/>
  <c r="J9" i="1"/>
  <c r="I9" i="1"/>
  <c r="H9" i="1"/>
  <c r="U31" i="2" l="1"/>
  <c r="Y31" i="2"/>
  <c r="W31" i="2"/>
  <c r="Q31" i="2"/>
  <c r="I30" i="1"/>
  <c r="E30" i="1"/>
  <c r="J30" i="1"/>
  <c r="F30" i="1"/>
  <c r="K30" i="1"/>
  <c r="G30" i="1"/>
</calcChain>
</file>

<file path=xl/sharedStrings.xml><?xml version="1.0" encoding="utf-8"?>
<sst xmlns="http://schemas.openxmlformats.org/spreadsheetml/2006/main" count="140" uniqueCount="67">
  <si>
    <t>(+) / (-)</t>
  </si>
  <si>
    <t>Ligne CA3</t>
  </si>
  <si>
    <t>Libellé</t>
  </si>
  <si>
    <t>…</t>
  </si>
  <si>
    <t>Données issues des déclarations de TVA CA3</t>
  </si>
  <si>
    <t>+</t>
  </si>
  <si>
    <t>Ventes, prestations de services</t>
  </si>
  <si>
    <t>Autres opérations non imposables</t>
  </si>
  <si>
    <t>Livraisons intracom.</t>
  </si>
  <si>
    <t>A</t>
  </si>
  <si>
    <t>Total chiffre d’affaires</t>
  </si>
  <si>
    <t>TVA sur Autres biens et services</t>
  </si>
  <si>
    <t>B</t>
  </si>
  <si>
    <t>Ligne 20 / 0,2</t>
  </si>
  <si>
    <t>Données issues des DSN URSSAF</t>
  </si>
  <si>
    <t>C</t>
  </si>
  <si>
    <t>Montant brut soumis à cotisations</t>
  </si>
  <si>
    <t xml:space="preserve">Boni / mali sur coûts fixes </t>
  </si>
  <si>
    <t>Exportations hors UE</t>
  </si>
  <si>
    <t>Données spécifiques</t>
  </si>
  <si>
    <t>F</t>
  </si>
  <si>
    <t>G</t>
  </si>
  <si>
    <t>I</t>
  </si>
  <si>
    <t>(1)</t>
  </si>
  <si>
    <t>E = C + D</t>
  </si>
  <si>
    <t>J</t>
  </si>
  <si>
    <t>D = C x J</t>
  </si>
  <si>
    <t>Ces factures n'étant pas réglées, elles n'ont pas été inscrites sur la déclaration de TVA</t>
  </si>
  <si>
    <t>(2)</t>
  </si>
  <si>
    <t>Charges fixes soumises à TVA</t>
  </si>
  <si>
    <t>Charges patronales</t>
  </si>
  <si>
    <t>(3)</t>
  </si>
  <si>
    <t>Pour inscrire les dotations aux amortissements, se référer à votre dernière liasse fiscale (Cerfa 2052 : Ligne "GA - Dotations aux amortissements")</t>
  </si>
  <si>
    <t>Loyers non réglés (paiement reporté) (1)</t>
  </si>
  <si>
    <t>Dotation aux amortissement mensuelle (2)</t>
  </si>
  <si>
    <t>Taux de charges patronales (3)</t>
  </si>
  <si>
    <t>K</t>
  </si>
  <si>
    <t>(4)</t>
  </si>
  <si>
    <t>Rémuénration de la gérance (4)</t>
  </si>
  <si>
    <t>L</t>
  </si>
  <si>
    <t>Charges de RSI (45%)</t>
  </si>
  <si>
    <t>Rémuénration de la direction (4)</t>
  </si>
  <si>
    <t>Indiquer la rémunération si elle ne donne pas lieu à un bulletin de paie (et n'est donc pas déjà présente sur la DSN)</t>
  </si>
  <si>
    <t>Crédits-bails non réglés / non facturé (1)</t>
  </si>
  <si>
    <t>Pour établir le taux de charges patronales, se référer à votre dernière liasse fiscale (Votre "Bilan" de l'année N-1) (Cerfa 2052 : Taux de charges patronales = Ligne " FZ - Charges sociales" / Ligne "FY - Salaires et traitements" retraitées de la rémunération de la direction (#644xxx))</t>
  </si>
  <si>
    <t>Taxe foncière : prorata mensuel (5)</t>
  </si>
  <si>
    <t>Cotisation foncière des entreprises  mensuelle (5)</t>
  </si>
  <si>
    <t>Taxe sur les enseignes mensuelle (5)</t>
  </si>
  <si>
    <t>M</t>
  </si>
  <si>
    <t>N</t>
  </si>
  <si>
    <t>O</t>
  </si>
  <si>
    <t>(5)</t>
  </si>
  <si>
    <t>Indiquer 1/12ème du dernier bordereau de taxe reçu</t>
  </si>
  <si>
    <t>P</t>
  </si>
  <si>
    <t>Cet élément dépend de chaque entité et relève de sa propre politique de gestion de stocks</t>
  </si>
  <si>
    <t>(6)</t>
  </si>
  <si>
    <t>A - B  - E - F - G - H - I - J - K - L - M - N - O - P</t>
  </si>
  <si>
    <t>Dépréciation de stock (6)</t>
  </si>
  <si>
    <t>Fonds de solidarité perçu (1 500 €uros) (7)</t>
  </si>
  <si>
    <t>(7)</t>
  </si>
  <si>
    <t>Inscrire le montant perçu</t>
  </si>
  <si>
    <t>Fonds URSSAF perçu (jusqu'à 1 250 €uros) (7)</t>
  </si>
  <si>
    <t>Moyenne 2019</t>
  </si>
  <si>
    <t>Moyenne 12 mois glissants précédents</t>
  </si>
  <si>
    <t>Q</t>
  </si>
  <si>
    <t>A - B  - E - F - G - H - I - J - K - L - M - N - O - P - Q</t>
  </si>
  <si>
    <t>Assurances et autres charges non soumises à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</si>
</sst>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6"/>
      <color rgb="FFFFFFFF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3" borderId="0" xfId="0" applyFont="1" applyFill="1" applyBorder="1" applyAlignment="1">
      <alignment horizontal="justify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justify" vertical="center" wrapText="1"/>
    </xf>
    <xf numFmtId="3" fontId="2" fillId="7" borderId="0" xfId="0" applyNumberFormat="1" applyFont="1" applyFill="1" applyBorder="1" applyAlignment="1">
      <alignment horizontal="center" vertical="center" wrapText="1"/>
    </xf>
    <xf numFmtId="3" fontId="3" fillId="8" borderId="0" xfId="0" applyNumberFormat="1" applyFont="1" applyFill="1" applyBorder="1" applyAlignment="1">
      <alignment horizontal="center" vertical="center" wrapText="1"/>
    </xf>
    <xf numFmtId="3" fontId="5" fillId="8" borderId="0" xfId="0" applyNumberFormat="1" applyFont="1" applyFill="1" applyBorder="1" applyAlignment="1">
      <alignment horizontal="center" vertical="center" wrapText="1"/>
    </xf>
    <xf numFmtId="3" fontId="3" fillId="8" borderId="0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/>
    </xf>
    <xf numFmtId="9" fontId="3" fillId="8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/>
    <xf numFmtId="0" fontId="2" fillId="4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3" fillId="0" borderId="3" xfId="0" applyFont="1" applyBorder="1"/>
    <xf numFmtId="0" fontId="2" fillId="4" borderId="3" xfId="0" applyFont="1" applyFill="1" applyBorder="1" applyAlignment="1">
      <alignment vertical="center" wrapText="1"/>
    </xf>
    <xf numFmtId="0" fontId="3" fillId="0" borderId="4" xfId="0" applyFont="1" applyFill="1" applyBorder="1"/>
    <xf numFmtId="3" fontId="3" fillId="0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2" fillId="5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4" fillId="6" borderId="3" xfId="0" applyFont="1" applyFill="1" applyBorder="1"/>
    <xf numFmtId="3" fontId="3" fillId="0" borderId="3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7" fontId="7" fillId="9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</xdr:colOff>
      <xdr:row>1</xdr:row>
      <xdr:rowOff>2540</xdr:rowOff>
    </xdr:to>
    <xdr:pic>
      <xdr:nvPicPr>
        <xdr:cNvPr id="3" name="Image 2" descr="https://pbs.twimg.com/profile_images/924986717463023617/LEnmPBxT_400x400.jpg">
          <a:extLst>
            <a:ext uri="{FF2B5EF4-FFF2-40B4-BE49-F238E27FC236}">
              <a16:creationId xmlns:a16="http://schemas.microsoft.com/office/drawing/2014/main" id="{6A8E43AD-5747-E646-8709-E428B3FF50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0700" cy="48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40641</xdr:colOff>
      <xdr:row>0</xdr:row>
      <xdr:rowOff>34290</xdr:rowOff>
    </xdr:from>
    <xdr:to>
      <xdr:col>2</xdr:col>
      <xdr:colOff>613410</xdr:colOff>
      <xdr:row>0</xdr:row>
      <xdr:rowOff>427099</xdr:rowOff>
    </xdr:to>
    <xdr:pic>
      <xdr:nvPicPr>
        <xdr:cNvPr id="4" name="Image 3" descr="Exco Valliance Recrute en Comptabilité sur Lamacompta 🚀">
          <a:extLst>
            <a:ext uri="{FF2B5EF4-FFF2-40B4-BE49-F238E27FC236}">
              <a16:creationId xmlns:a16="http://schemas.microsoft.com/office/drawing/2014/main" id="{2DC313DC-7436-4A27-B628-29978E13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1" y="34290"/>
          <a:ext cx="1361439" cy="394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AA17-310F-47B6-8FA4-010E3A6BAFDE}">
  <dimension ref="A1:L47"/>
  <sheetViews>
    <sheetView showGridLines="0" workbookViewId="0">
      <selection activeCell="B43" sqref="B43:K44"/>
    </sheetView>
  </sheetViews>
  <sheetFormatPr baseColWidth="10" defaultColWidth="11.44140625" defaultRowHeight="12" x14ac:dyDescent="0.25"/>
  <cols>
    <col min="1" max="1" width="3.6640625" style="11" customWidth="1"/>
    <col min="2" max="3" width="11.44140625" style="12"/>
    <col min="4" max="4" width="35.44140625" style="12" bestFit="1" customWidth="1"/>
    <col min="5" max="11" width="13.6640625" style="12" customWidth="1"/>
    <col min="12" max="16384" width="11.44140625" style="12"/>
  </cols>
  <sheetData>
    <row r="1" spans="1:12" x14ac:dyDescent="0.25">
      <c r="A1" s="19"/>
      <c r="B1" s="20"/>
      <c r="C1" s="20"/>
      <c r="D1" s="20"/>
      <c r="E1" s="21">
        <v>43466</v>
      </c>
      <c r="F1" s="21">
        <v>43497</v>
      </c>
      <c r="G1" s="21">
        <v>43525</v>
      </c>
      <c r="H1" s="22" t="s">
        <v>3</v>
      </c>
      <c r="I1" s="21">
        <v>43831</v>
      </c>
      <c r="J1" s="21">
        <v>43862</v>
      </c>
      <c r="K1" s="21">
        <v>43891</v>
      </c>
    </row>
    <row r="3" spans="1:12" x14ac:dyDescent="0.25">
      <c r="A3" s="13">
        <v>1</v>
      </c>
      <c r="B3" s="57" t="s">
        <v>4</v>
      </c>
      <c r="C3" s="57"/>
      <c r="D3" s="57"/>
      <c r="E3" s="57"/>
      <c r="F3" s="57"/>
      <c r="G3" s="57"/>
      <c r="H3" s="57"/>
      <c r="I3" s="57"/>
      <c r="J3" s="57"/>
      <c r="K3" s="57"/>
    </row>
    <row r="4" spans="1:12" x14ac:dyDescent="0.25">
      <c r="A4" s="14"/>
      <c r="B4" s="22" t="s">
        <v>0</v>
      </c>
      <c r="C4" s="22" t="s">
        <v>1</v>
      </c>
      <c r="D4" s="22" t="s">
        <v>2</v>
      </c>
      <c r="E4" s="20"/>
      <c r="F4" s="20"/>
      <c r="G4" s="20"/>
      <c r="H4" s="20"/>
      <c r="I4" s="20"/>
      <c r="J4" s="20"/>
      <c r="K4" s="20"/>
    </row>
    <row r="5" spans="1:12" x14ac:dyDescent="0.25">
      <c r="A5" s="14"/>
      <c r="B5" s="1" t="s">
        <v>5</v>
      </c>
      <c r="C5" s="1">
        <v>1</v>
      </c>
      <c r="D5" s="2" t="s">
        <v>6</v>
      </c>
      <c r="E5" s="31">
        <v>240000</v>
      </c>
      <c r="F5" s="31">
        <v>230000</v>
      </c>
      <c r="G5" s="31">
        <v>390000</v>
      </c>
      <c r="H5" s="3" t="s">
        <v>3</v>
      </c>
      <c r="I5" s="31">
        <v>220000</v>
      </c>
      <c r="J5" s="31">
        <v>210000</v>
      </c>
      <c r="K5" s="31">
        <v>150000</v>
      </c>
    </row>
    <row r="6" spans="1:12" x14ac:dyDescent="0.25">
      <c r="A6" s="14"/>
      <c r="B6" s="4" t="s">
        <v>5</v>
      </c>
      <c r="C6" s="1">
        <v>4</v>
      </c>
      <c r="D6" s="2" t="s">
        <v>18</v>
      </c>
      <c r="E6" s="31"/>
      <c r="F6" s="31"/>
      <c r="G6" s="31"/>
      <c r="H6" s="3" t="s">
        <v>3</v>
      </c>
      <c r="I6" s="31"/>
      <c r="J6" s="31"/>
      <c r="K6" s="31"/>
    </row>
    <row r="7" spans="1:12" x14ac:dyDescent="0.25">
      <c r="A7" s="14"/>
      <c r="B7" s="1" t="s">
        <v>5</v>
      </c>
      <c r="C7" s="1">
        <v>5</v>
      </c>
      <c r="D7" s="2" t="s">
        <v>7</v>
      </c>
      <c r="E7" s="31">
        <v>70000</v>
      </c>
      <c r="F7" s="31">
        <v>17000</v>
      </c>
      <c r="G7" s="31">
        <v>100000</v>
      </c>
      <c r="H7" s="3" t="s">
        <v>3</v>
      </c>
      <c r="I7" s="31">
        <v>34000</v>
      </c>
      <c r="J7" s="31">
        <v>8000</v>
      </c>
      <c r="K7" s="31">
        <v>12000</v>
      </c>
    </row>
    <row r="8" spans="1:12" x14ac:dyDescent="0.25">
      <c r="A8" s="14"/>
      <c r="B8" s="1" t="s">
        <v>5</v>
      </c>
      <c r="C8" s="1">
        <v>6</v>
      </c>
      <c r="D8" s="2" t="s">
        <v>8</v>
      </c>
      <c r="E8" s="31"/>
      <c r="F8" s="31"/>
      <c r="G8" s="31"/>
      <c r="H8" s="3"/>
      <c r="I8" s="31"/>
      <c r="J8" s="31"/>
      <c r="K8" s="31"/>
    </row>
    <row r="9" spans="1:12" x14ac:dyDescent="0.25">
      <c r="A9" s="14"/>
      <c r="B9" s="7" t="s">
        <v>9</v>
      </c>
      <c r="C9" s="7"/>
      <c r="D9" s="5" t="s">
        <v>10</v>
      </c>
      <c r="E9" s="6">
        <f>SUM(E5:E8)</f>
        <v>310000</v>
      </c>
      <c r="F9" s="6">
        <f>SUM(F5:F8)</f>
        <v>247000</v>
      </c>
      <c r="G9" s="6">
        <f>SUM(G5:G8)</f>
        <v>490000</v>
      </c>
      <c r="H9" s="6">
        <f t="shared" ref="H9:K9" si="0">SUM(H5:H8)</f>
        <v>0</v>
      </c>
      <c r="I9" s="6">
        <f t="shared" si="0"/>
        <v>254000</v>
      </c>
      <c r="J9" s="6">
        <f t="shared" si="0"/>
        <v>218000</v>
      </c>
      <c r="K9" s="6">
        <f t="shared" si="0"/>
        <v>162000</v>
      </c>
    </row>
    <row r="10" spans="1:12" x14ac:dyDescent="0.25">
      <c r="A10" s="14"/>
      <c r="B10" s="1"/>
      <c r="C10" s="1">
        <v>20</v>
      </c>
      <c r="D10" s="2" t="s">
        <v>11</v>
      </c>
      <c r="E10" s="31">
        <v>40000</v>
      </c>
      <c r="F10" s="31">
        <v>41000</v>
      </c>
      <c r="G10" s="31">
        <v>70000</v>
      </c>
      <c r="H10" s="3" t="s">
        <v>3</v>
      </c>
      <c r="I10" s="31">
        <v>37000</v>
      </c>
      <c r="J10" s="31">
        <v>32000</v>
      </c>
      <c r="K10" s="31">
        <v>25000</v>
      </c>
    </row>
    <row r="11" spans="1:12" x14ac:dyDescent="0.25">
      <c r="A11" s="14"/>
      <c r="B11" s="7" t="s">
        <v>12</v>
      </c>
      <c r="C11" s="5" t="s">
        <v>13</v>
      </c>
      <c r="D11" s="5" t="s">
        <v>29</v>
      </c>
      <c r="E11" s="6">
        <f>+E10/0.2</f>
        <v>200000</v>
      </c>
      <c r="F11" s="6">
        <f t="shared" ref="F11" si="1">+F10/0.2</f>
        <v>205000</v>
      </c>
      <c r="G11" s="6">
        <f>+G10/0.2</f>
        <v>350000</v>
      </c>
      <c r="H11" s="6" t="s">
        <v>3</v>
      </c>
      <c r="I11" s="6">
        <f t="shared" ref="I11:K11" si="2">+I10/0.2</f>
        <v>185000</v>
      </c>
      <c r="J11" s="6">
        <f t="shared" si="2"/>
        <v>160000</v>
      </c>
      <c r="K11" s="6">
        <f t="shared" si="2"/>
        <v>125000</v>
      </c>
      <c r="L11" s="37"/>
    </row>
    <row r="12" spans="1:12" x14ac:dyDescent="0.25">
      <c r="B12" s="2"/>
      <c r="C12" s="2"/>
      <c r="D12" s="2"/>
      <c r="E12" s="8"/>
      <c r="F12" s="8"/>
      <c r="G12" s="8"/>
      <c r="H12" s="1"/>
      <c r="I12" s="8"/>
      <c r="J12" s="8"/>
      <c r="K12" s="8"/>
    </row>
    <row r="13" spans="1:12" x14ac:dyDescent="0.25">
      <c r="A13" s="15">
        <v>2</v>
      </c>
      <c r="B13" s="58" t="s">
        <v>14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2" x14ac:dyDescent="0.25">
      <c r="A14" s="15"/>
      <c r="B14" s="26" t="s">
        <v>15</v>
      </c>
      <c r="C14" s="27"/>
      <c r="D14" s="27" t="s">
        <v>16</v>
      </c>
      <c r="E14" s="32">
        <v>45000</v>
      </c>
      <c r="F14" s="32">
        <v>45000</v>
      </c>
      <c r="G14" s="32">
        <v>45000</v>
      </c>
      <c r="H14" s="28" t="s">
        <v>3</v>
      </c>
      <c r="I14" s="32">
        <v>45000</v>
      </c>
      <c r="J14" s="32">
        <v>45000</v>
      </c>
      <c r="K14" s="32">
        <v>27000</v>
      </c>
    </row>
    <row r="15" spans="1:12" x14ac:dyDescent="0.25">
      <c r="A15" s="15"/>
      <c r="B15" s="26" t="s">
        <v>26</v>
      </c>
      <c r="C15" s="23"/>
      <c r="D15" s="27" t="s">
        <v>30</v>
      </c>
      <c r="E15" s="28">
        <f>+E14*E22</f>
        <v>15466.5</v>
      </c>
      <c r="F15" s="28">
        <f>+F14*F22</f>
        <v>15466.5</v>
      </c>
      <c r="G15" s="28">
        <f>+G14*G22</f>
        <v>15466.5</v>
      </c>
      <c r="H15" s="24"/>
      <c r="I15" s="28">
        <f>+I14*I22</f>
        <v>15466.5</v>
      </c>
      <c r="J15" s="28">
        <f>+J14*J22</f>
        <v>15466.5</v>
      </c>
      <c r="K15" s="28">
        <f>+K14*K22</f>
        <v>9279.9</v>
      </c>
    </row>
    <row r="16" spans="1:12" x14ac:dyDescent="0.25">
      <c r="A16" s="15"/>
      <c r="B16" s="36" t="s">
        <v>24</v>
      </c>
      <c r="C16" s="29"/>
      <c r="D16" s="29"/>
      <c r="E16" s="30">
        <f>+E14+E15</f>
        <v>60466.5</v>
      </c>
      <c r="F16" s="30">
        <f t="shared" ref="F16:G16" si="3">+F14+F15</f>
        <v>60466.5</v>
      </c>
      <c r="G16" s="30">
        <f t="shared" si="3"/>
        <v>60466.5</v>
      </c>
      <c r="H16" s="30"/>
      <c r="I16" s="30">
        <f t="shared" ref="I16:K16" si="4">+I14+I15</f>
        <v>60466.5</v>
      </c>
      <c r="J16" s="30">
        <f t="shared" si="4"/>
        <v>60466.5</v>
      </c>
      <c r="K16" s="30">
        <f t="shared" si="4"/>
        <v>36279.9</v>
      </c>
    </row>
    <row r="17" spans="1:11" x14ac:dyDescent="0.25">
      <c r="E17" s="25"/>
      <c r="F17" s="25"/>
      <c r="G17" s="25"/>
      <c r="H17" s="25"/>
      <c r="I17" s="25"/>
      <c r="J17" s="25"/>
      <c r="K17" s="25"/>
    </row>
    <row r="18" spans="1:11" x14ac:dyDescent="0.25">
      <c r="A18" s="16">
        <v>3</v>
      </c>
      <c r="B18" s="17" t="s">
        <v>19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18"/>
      <c r="B19" s="11" t="s">
        <v>20</v>
      </c>
      <c r="D19" s="12" t="s">
        <v>33</v>
      </c>
      <c r="E19" s="33"/>
      <c r="F19" s="33"/>
      <c r="G19" s="33"/>
      <c r="H19" s="25"/>
      <c r="I19" s="33"/>
      <c r="J19" s="33"/>
      <c r="K19" s="33">
        <v>5500</v>
      </c>
    </row>
    <row r="20" spans="1:11" x14ac:dyDescent="0.25">
      <c r="A20" s="18"/>
      <c r="B20" s="11" t="s">
        <v>21</v>
      </c>
      <c r="D20" s="12" t="s">
        <v>43</v>
      </c>
      <c r="E20" s="33"/>
      <c r="F20" s="33"/>
      <c r="G20" s="33"/>
      <c r="H20" s="25"/>
      <c r="I20" s="33"/>
      <c r="J20" s="33"/>
      <c r="K20" s="33"/>
    </row>
    <row r="21" spans="1:11" x14ac:dyDescent="0.25">
      <c r="A21" s="18"/>
      <c r="B21" s="11" t="s">
        <v>22</v>
      </c>
      <c r="D21" s="12" t="s">
        <v>34</v>
      </c>
      <c r="E21" s="33">
        <v>6000</v>
      </c>
      <c r="F21" s="33">
        <v>6000</v>
      </c>
      <c r="G21" s="33">
        <v>6000</v>
      </c>
      <c r="H21" s="25"/>
      <c r="I21" s="33">
        <v>6200</v>
      </c>
      <c r="J21" s="33">
        <v>6200</v>
      </c>
      <c r="K21" s="33">
        <v>6200</v>
      </c>
    </row>
    <row r="22" spans="1:11" x14ac:dyDescent="0.25">
      <c r="A22" s="18"/>
      <c r="B22" s="11" t="s">
        <v>25</v>
      </c>
      <c r="D22" s="12" t="s">
        <v>35</v>
      </c>
      <c r="E22" s="35">
        <v>0.34370000000000001</v>
      </c>
      <c r="F22" s="35">
        <v>0.34370000000000001</v>
      </c>
      <c r="G22" s="35">
        <v>0.34370000000000001</v>
      </c>
      <c r="H22" s="25"/>
      <c r="I22" s="35">
        <v>0.34370000000000001</v>
      </c>
      <c r="J22" s="35">
        <v>0.34370000000000001</v>
      </c>
      <c r="K22" s="35">
        <v>0.34370000000000001</v>
      </c>
    </row>
    <row r="23" spans="1:11" x14ac:dyDescent="0.25">
      <c r="A23" s="18"/>
      <c r="B23" s="11" t="s">
        <v>36</v>
      </c>
      <c r="D23" s="12" t="s">
        <v>41</v>
      </c>
      <c r="E23" s="33">
        <v>3000</v>
      </c>
      <c r="F23" s="33">
        <v>3000</v>
      </c>
      <c r="G23" s="33">
        <v>3000</v>
      </c>
      <c r="H23" s="25"/>
      <c r="I23" s="33">
        <v>3000</v>
      </c>
      <c r="J23" s="33">
        <v>3000</v>
      </c>
      <c r="K23" s="33">
        <v>3000</v>
      </c>
    </row>
    <row r="24" spans="1:11" x14ac:dyDescent="0.25">
      <c r="A24" s="18"/>
      <c r="B24" s="11" t="s">
        <v>39</v>
      </c>
      <c r="D24" s="12" t="s">
        <v>40</v>
      </c>
      <c r="E24" s="28">
        <f t="shared" ref="E24:G24" si="5">+E23*0.45</f>
        <v>1350</v>
      </c>
      <c r="F24" s="28">
        <f t="shared" si="5"/>
        <v>1350</v>
      </c>
      <c r="G24" s="28">
        <f t="shared" si="5"/>
        <v>1350</v>
      </c>
      <c r="H24" s="24"/>
      <c r="I24" s="28">
        <f t="shared" ref="I24:J24" si="6">+I23*0.45</f>
        <v>1350</v>
      </c>
      <c r="J24" s="28">
        <f t="shared" si="6"/>
        <v>1350</v>
      </c>
      <c r="K24" s="28">
        <f>+K23*0.45</f>
        <v>1350</v>
      </c>
    </row>
    <row r="25" spans="1:11" x14ac:dyDescent="0.25">
      <c r="A25" s="18"/>
      <c r="B25" s="11" t="s">
        <v>48</v>
      </c>
      <c r="D25" s="12" t="s">
        <v>45</v>
      </c>
      <c r="E25" s="32"/>
      <c r="F25" s="32"/>
      <c r="G25" s="32"/>
      <c r="H25" s="24"/>
      <c r="I25" s="32"/>
      <c r="J25" s="32"/>
      <c r="K25" s="32"/>
    </row>
    <row r="26" spans="1:11" x14ac:dyDescent="0.25">
      <c r="A26" s="18"/>
      <c r="B26" s="11" t="s">
        <v>49</v>
      </c>
      <c r="D26" s="12" t="s">
        <v>46</v>
      </c>
      <c r="E26" s="32"/>
      <c r="F26" s="32"/>
      <c r="G26" s="32"/>
      <c r="H26" s="24"/>
      <c r="I26" s="32"/>
      <c r="J26" s="32"/>
      <c r="K26" s="32"/>
    </row>
    <row r="27" spans="1:11" x14ac:dyDescent="0.25">
      <c r="A27" s="18"/>
      <c r="B27" s="11" t="s">
        <v>50</v>
      </c>
      <c r="D27" s="12" t="s">
        <v>47</v>
      </c>
      <c r="E27" s="32"/>
      <c r="F27" s="32"/>
      <c r="G27" s="32"/>
      <c r="H27" s="24"/>
      <c r="I27" s="32"/>
      <c r="J27" s="32"/>
      <c r="K27" s="32"/>
    </row>
    <row r="28" spans="1:11" x14ac:dyDescent="0.25">
      <c r="A28" s="18"/>
      <c r="B28" s="11" t="s">
        <v>53</v>
      </c>
      <c r="D28" s="12" t="s">
        <v>57</v>
      </c>
      <c r="E28" s="32"/>
      <c r="F28" s="32"/>
      <c r="G28" s="32"/>
      <c r="H28" s="24"/>
      <c r="I28" s="32"/>
      <c r="J28" s="32"/>
      <c r="K28" s="32"/>
    </row>
    <row r="29" spans="1:11" x14ac:dyDescent="0.25">
      <c r="E29" s="25"/>
      <c r="F29" s="25"/>
      <c r="G29" s="25"/>
      <c r="H29" s="25"/>
      <c r="I29" s="25"/>
      <c r="J29" s="25"/>
      <c r="K29" s="25"/>
    </row>
    <row r="30" spans="1:11" ht="12" customHeight="1" x14ac:dyDescent="0.25">
      <c r="A30" s="60" t="s">
        <v>56</v>
      </c>
      <c r="B30" s="60"/>
      <c r="C30" s="60"/>
      <c r="D30" s="9" t="s">
        <v>17</v>
      </c>
      <c r="E30" s="10">
        <f t="shared" ref="E30:G30" si="7">+E9-E11-E16-SUM(E19:E21)-E23-E24-E25-E26-E27-E28</f>
        <v>39183.5</v>
      </c>
      <c r="F30" s="10">
        <f t="shared" si="7"/>
        <v>-28816.5</v>
      </c>
      <c r="G30" s="10">
        <f t="shared" si="7"/>
        <v>69183.5</v>
      </c>
      <c r="H30" s="10" t="s">
        <v>3</v>
      </c>
      <c r="I30" s="10">
        <f t="shared" ref="I30:J30" si="8">+I9-I11-I16-SUM(I19:I21)-I23-I24-I25-I26-I27-I28</f>
        <v>-2016.5</v>
      </c>
      <c r="J30" s="10">
        <f t="shared" si="8"/>
        <v>-13016.5</v>
      </c>
      <c r="K30" s="10">
        <f>+K9-K11-K16-SUM(K19:K21)-K23-K24-K25-K26-K27-K28</f>
        <v>-15329.900000000001</v>
      </c>
    </row>
    <row r="31" spans="1:11" x14ac:dyDescent="0.25">
      <c r="B31" s="11"/>
      <c r="D31" s="12" t="s">
        <v>58</v>
      </c>
      <c r="E31" s="32"/>
      <c r="F31" s="32"/>
      <c r="G31" s="32"/>
      <c r="H31" s="24"/>
      <c r="I31" s="32"/>
      <c r="J31" s="32"/>
      <c r="K31" s="32"/>
    </row>
    <row r="32" spans="1:11" x14ac:dyDescent="0.25">
      <c r="B32" s="11"/>
      <c r="D32" s="12" t="s">
        <v>61</v>
      </c>
      <c r="E32" s="32"/>
      <c r="F32" s="32"/>
      <c r="G32" s="32"/>
      <c r="H32" s="24"/>
      <c r="I32" s="32"/>
      <c r="J32" s="32"/>
      <c r="K32" s="32"/>
    </row>
    <row r="34" spans="1:11" x14ac:dyDescent="0.25">
      <c r="A34" s="34" t="s">
        <v>23</v>
      </c>
      <c r="B34" s="12" t="s">
        <v>27</v>
      </c>
    </row>
    <row r="35" spans="1:11" x14ac:dyDescent="0.25">
      <c r="A35" s="34"/>
    </row>
    <row r="36" spans="1:11" x14ac:dyDescent="0.25">
      <c r="A36" s="34" t="s">
        <v>28</v>
      </c>
      <c r="B36" s="12" t="s">
        <v>32</v>
      </c>
    </row>
    <row r="38" spans="1:11" x14ac:dyDescent="0.25">
      <c r="A38" s="34" t="s">
        <v>31</v>
      </c>
      <c r="B38" s="59" t="s">
        <v>44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x14ac:dyDescent="0.25"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1" spans="1:11" x14ac:dyDescent="0.25">
      <c r="A41" s="34" t="s">
        <v>37</v>
      </c>
      <c r="B41" s="12" t="s">
        <v>42</v>
      </c>
    </row>
    <row r="43" spans="1:11" x14ac:dyDescent="0.25">
      <c r="A43" s="34" t="s">
        <v>51</v>
      </c>
      <c r="B43" s="59" t="s">
        <v>52</v>
      </c>
      <c r="C43" s="59"/>
      <c r="D43" s="59"/>
      <c r="E43" s="59"/>
      <c r="F43" s="59"/>
      <c r="G43" s="59"/>
      <c r="H43" s="59"/>
      <c r="I43" s="59"/>
      <c r="J43" s="59"/>
      <c r="K43" s="59"/>
    </row>
    <row r="44" spans="1:11" x14ac:dyDescent="0.25"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x14ac:dyDescent="0.25">
      <c r="A45" s="34" t="s">
        <v>55</v>
      </c>
      <c r="B45" s="12" t="s">
        <v>54</v>
      </c>
    </row>
    <row r="47" spans="1:11" x14ac:dyDescent="0.25">
      <c r="A47" s="34" t="s">
        <v>59</v>
      </c>
      <c r="B47" s="12" t="s">
        <v>60</v>
      </c>
    </row>
  </sheetData>
  <mergeCells count="5">
    <mergeCell ref="B3:K3"/>
    <mergeCell ref="B13:K13"/>
    <mergeCell ref="B38:K39"/>
    <mergeCell ref="B43:K44"/>
    <mergeCell ref="A30:C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1817-67FF-4D85-A8BF-B0F22CF05904}">
  <dimension ref="A1:Y47"/>
  <sheetViews>
    <sheetView showGridLines="0" tabSelected="1" workbookViewId="0">
      <selection activeCell="D35" sqref="D35"/>
    </sheetView>
  </sheetViews>
  <sheetFormatPr baseColWidth="10" defaultColWidth="11.44140625" defaultRowHeight="12" x14ac:dyDescent="0.25"/>
  <cols>
    <col min="1" max="1" width="7" style="11" customWidth="1"/>
    <col min="2" max="2" width="11.44140625" style="12" customWidth="1"/>
    <col min="3" max="3" width="11.44140625" style="12"/>
    <col min="4" max="4" width="35.44140625" style="12" bestFit="1" customWidth="1"/>
    <col min="5" max="25" width="13.6640625" style="12" customWidth="1"/>
    <col min="26" max="16384" width="11.44140625" style="12"/>
  </cols>
  <sheetData>
    <row r="1" spans="1:25" ht="36" x14ac:dyDescent="0.3">
      <c r="A1" s="19"/>
      <c r="B1" s="20"/>
      <c r="C1" s="61"/>
      <c r="D1" s="20"/>
      <c r="E1" s="21">
        <v>43466</v>
      </c>
      <c r="F1" s="21">
        <v>43497</v>
      </c>
      <c r="G1" s="21">
        <v>43525</v>
      </c>
      <c r="H1" s="21">
        <v>43556</v>
      </c>
      <c r="I1" s="21">
        <v>43586</v>
      </c>
      <c r="J1" s="21">
        <v>43617</v>
      </c>
      <c r="K1" s="21">
        <v>43647</v>
      </c>
      <c r="L1" s="21">
        <v>43678</v>
      </c>
      <c r="M1" s="21">
        <v>43709</v>
      </c>
      <c r="N1" s="21">
        <v>43739</v>
      </c>
      <c r="O1" s="21">
        <v>43770</v>
      </c>
      <c r="P1" s="21">
        <v>43800</v>
      </c>
      <c r="Q1" s="55" t="s">
        <v>62</v>
      </c>
      <c r="R1" s="21">
        <v>43831</v>
      </c>
      <c r="S1" s="21">
        <v>43862</v>
      </c>
      <c r="T1" s="21">
        <v>43891</v>
      </c>
      <c r="U1" s="55" t="s">
        <v>63</v>
      </c>
      <c r="V1" s="21">
        <v>43922</v>
      </c>
      <c r="W1" s="55" t="s">
        <v>63</v>
      </c>
      <c r="X1" s="21">
        <v>43952</v>
      </c>
      <c r="Y1" s="55" t="s">
        <v>63</v>
      </c>
    </row>
    <row r="2" spans="1:25" x14ac:dyDescent="0.25">
      <c r="Q2" s="40"/>
      <c r="U2" s="40"/>
      <c r="W2" s="40"/>
      <c r="Y2" s="40"/>
    </row>
    <row r="3" spans="1:25" ht="12" customHeight="1" x14ac:dyDescent="0.25">
      <c r="A3" s="13">
        <v>1</v>
      </c>
      <c r="B3" s="38" t="s">
        <v>4</v>
      </c>
      <c r="C3" s="38"/>
      <c r="D3" s="56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1"/>
      <c r="R3" s="38"/>
      <c r="S3" s="38"/>
      <c r="T3" s="38"/>
      <c r="U3" s="41"/>
      <c r="V3" s="38"/>
      <c r="W3" s="41"/>
      <c r="X3" s="38"/>
      <c r="Y3" s="41"/>
    </row>
    <row r="4" spans="1:25" x14ac:dyDescent="0.25">
      <c r="A4" s="14"/>
      <c r="B4" s="22" t="s">
        <v>0</v>
      </c>
      <c r="C4" s="22" t="s">
        <v>1</v>
      </c>
      <c r="D4" s="22" t="s">
        <v>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42"/>
      <c r="R4" s="20"/>
      <c r="S4" s="20"/>
      <c r="T4" s="20"/>
      <c r="U4" s="42"/>
      <c r="V4" s="20"/>
      <c r="W4" s="42"/>
      <c r="X4" s="20"/>
      <c r="Y4" s="42"/>
    </row>
    <row r="5" spans="1:25" x14ac:dyDescent="0.25">
      <c r="A5" s="14"/>
      <c r="B5" s="1" t="s">
        <v>5</v>
      </c>
      <c r="C5" s="1">
        <v>1</v>
      </c>
      <c r="D5" s="2" t="s">
        <v>6</v>
      </c>
      <c r="E5" s="31">
        <v>34322</v>
      </c>
      <c r="F5" s="31">
        <v>31495</v>
      </c>
      <c r="G5" s="31">
        <v>37911</v>
      </c>
      <c r="H5" s="31"/>
      <c r="I5" s="31"/>
      <c r="J5" s="31"/>
      <c r="K5" s="31"/>
      <c r="L5" s="31"/>
      <c r="M5" s="31"/>
      <c r="N5" s="31"/>
      <c r="O5" s="31"/>
      <c r="P5" s="31"/>
      <c r="Q5" s="43"/>
      <c r="R5" s="31">
        <v>39270</v>
      </c>
      <c r="S5" s="31">
        <v>48552</v>
      </c>
      <c r="T5" s="31">
        <v>21898</v>
      </c>
      <c r="U5" s="43"/>
      <c r="V5" s="31"/>
      <c r="W5" s="43"/>
      <c r="X5" s="31"/>
      <c r="Y5" s="43"/>
    </row>
    <row r="6" spans="1:25" x14ac:dyDescent="0.25">
      <c r="A6" s="14"/>
      <c r="B6" s="4" t="s">
        <v>5</v>
      </c>
      <c r="C6" s="1">
        <v>4</v>
      </c>
      <c r="D6" s="2" t="s">
        <v>18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3"/>
      <c r="R6" s="31"/>
      <c r="S6" s="31"/>
      <c r="T6" s="31"/>
      <c r="U6" s="43"/>
      <c r="V6" s="31"/>
      <c r="W6" s="43"/>
      <c r="X6" s="31"/>
      <c r="Y6" s="43"/>
    </row>
    <row r="7" spans="1:25" x14ac:dyDescent="0.25">
      <c r="A7" s="14"/>
      <c r="B7" s="1" t="s">
        <v>5</v>
      </c>
      <c r="C7" s="1">
        <v>5</v>
      </c>
      <c r="D7" s="2" t="s">
        <v>7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3"/>
      <c r="R7" s="31"/>
      <c r="S7" s="31"/>
      <c r="T7" s="31"/>
      <c r="U7" s="43"/>
      <c r="V7" s="31"/>
      <c r="W7" s="43"/>
      <c r="X7" s="31"/>
      <c r="Y7" s="43"/>
    </row>
    <row r="8" spans="1:25" x14ac:dyDescent="0.25">
      <c r="A8" s="14"/>
      <c r="B8" s="1" t="s">
        <v>5</v>
      </c>
      <c r="C8" s="1">
        <v>6</v>
      </c>
      <c r="D8" s="2" t="s">
        <v>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3"/>
      <c r="R8" s="31"/>
      <c r="S8" s="31"/>
      <c r="T8" s="31"/>
      <c r="U8" s="43"/>
      <c r="V8" s="31"/>
      <c r="W8" s="43"/>
      <c r="X8" s="31"/>
      <c r="Y8" s="43"/>
    </row>
    <row r="9" spans="1:25" x14ac:dyDescent="0.25">
      <c r="A9" s="14"/>
      <c r="B9" s="7" t="s">
        <v>9</v>
      </c>
      <c r="C9" s="7"/>
      <c r="D9" s="5" t="s">
        <v>10</v>
      </c>
      <c r="E9" s="6">
        <f>SUM(E5:E8)</f>
        <v>34322</v>
      </c>
      <c r="F9" s="6">
        <f>SUM(F5:F8)</f>
        <v>31495</v>
      </c>
      <c r="G9" s="6">
        <f>SUM(G5:G8)</f>
        <v>37911</v>
      </c>
      <c r="H9" s="6">
        <f t="shared" ref="H9:P9" si="0">SUM(H5:H8)</f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44">
        <f>AVERAGE(E9:P9)</f>
        <v>8644</v>
      </c>
      <c r="R9" s="6">
        <f t="shared" ref="R9:T9" si="1">SUM(R5:R8)</f>
        <v>39270</v>
      </c>
      <c r="S9" s="6">
        <f t="shared" si="1"/>
        <v>48552</v>
      </c>
      <c r="T9" s="6">
        <f t="shared" si="1"/>
        <v>21898</v>
      </c>
      <c r="U9" s="44">
        <f>AVERAGE(G9:P9,R9:S9)</f>
        <v>10477.75</v>
      </c>
      <c r="V9" s="6">
        <f t="shared" ref="V9" si="2">SUM(V5:V8)</f>
        <v>0</v>
      </c>
      <c r="W9" s="44">
        <f>AVERAGE(H9:P9,R9:T9)</f>
        <v>9143.3333333333339</v>
      </c>
      <c r="X9" s="6">
        <f t="shared" ref="X9" si="3">SUM(X5:X8)</f>
        <v>0</v>
      </c>
      <c r="Y9" s="44">
        <f>AVERAGE(I9:P9,R9:T9,V9)</f>
        <v>9143.3333333333339</v>
      </c>
    </row>
    <row r="10" spans="1:25" x14ac:dyDescent="0.25">
      <c r="A10" s="14"/>
      <c r="B10" s="1"/>
      <c r="C10" s="1">
        <v>20</v>
      </c>
      <c r="D10" s="2" t="s">
        <v>11</v>
      </c>
      <c r="E10" s="31">
        <v>4843</v>
      </c>
      <c r="F10" s="31">
        <v>4312</v>
      </c>
      <c r="G10" s="31">
        <v>3482</v>
      </c>
      <c r="H10" s="31"/>
      <c r="I10" s="31"/>
      <c r="J10" s="31"/>
      <c r="K10" s="31"/>
      <c r="L10" s="31"/>
      <c r="M10" s="31"/>
      <c r="N10" s="31"/>
      <c r="O10" s="31"/>
      <c r="P10" s="31"/>
      <c r="Q10" s="43"/>
      <c r="R10" s="31">
        <v>3456</v>
      </c>
      <c r="S10" s="31">
        <v>4273</v>
      </c>
      <c r="T10" s="31">
        <v>3357</v>
      </c>
      <c r="U10" s="43"/>
      <c r="V10" s="31"/>
      <c r="W10" s="43"/>
      <c r="X10" s="31"/>
      <c r="Y10" s="43"/>
    </row>
    <row r="11" spans="1:25" x14ac:dyDescent="0.25">
      <c r="A11" s="14"/>
      <c r="B11" s="7" t="s">
        <v>12</v>
      </c>
      <c r="C11" s="5" t="s">
        <v>13</v>
      </c>
      <c r="D11" s="5" t="s">
        <v>29</v>
      </c>
      <c r="E11" s="6">
        <f>+E10/0.2</f>
        <v>24215</v>
      </c>
      <c r="F11" s="6">
        <f t="shared" ref="F11" si="4">+F10/0.2</f>
        <v>21560</v>
      </c>
      <c r="G11" s="6">
        <f>+G10/0.2</f>
        <v>17410</v>
      </c>
      <c r="H11" s="6">
        <f t="shared" ref="H11:P11" si="5">+H10/0.2</f>
        <v>0</v>
      </c>
      <c r="I11" s="6">
        <f t="shared" si="5"/>
        <v>0</v>
      </c>
      <c r="J11" s="6">
        <f t="shared" si="5"/>
        <v>0</v>
      </c>
      <c r="K11" s="6">
        <f t="shared" si="5"/>
        <v>0</v>
      </c>
      <c r="L11" s="6">
        <f t="shared" si="5"/>
        <v>0</v>
      </c>
      <c r="M11" s="6">
        <f t="shared" si="5"/>
        <v>0</v>
      </c>
      <c r="N11" s="6">
        <f t="shared" si="5"/>
        <v>0</v>
      </c>
      <c r="O11" s="6">
        <f t="shared" si="5"/>
        <v>0</v>
      </c>
      <c r="P11" s="6">
        <f t="shared" si="5"/>
        <v>0</v>
      </c>
      <c r="Q11" s="44">
        <f>AVERAGE(E11:P11)</f>
        <v>5265.416666666667</v>
      </c>
      <c r="R11" s="6">
        <f t="shared" ref="R11:T11" si="6">+R10/0.2</f>
        <v>17280</v>
      </c>
      <c r="S11" s="6">
        <f t="shared" si="6"/>
        <v>21365</v>
      </c>
      <c r="T11" s="6">
        <f t="shared" si="6"/>
        <v>16785</v>
      </c>
      <c r="U11" s="44">
        <f>AVERAGE(G11:P11,R11:S11)</f>
        <v>4671.25</v>
      </c>
      <c r="V11" s="6">
        <f t="shared" ref="V11" si="7">+V10/0.2</f>
        <v>0</v>
      </c>
      <c r="W11" s="44">
        <f>AVERAGE(H11:P11,R11:T11)</f>
        <v>4619.166666666667</v>
      </c>
      <c r="X11" s="6">
        <f t="shared" ref="X11" si="8">+X10/0.2</f>
        <v>0</v>
      </c>
      <c r="Y11" s="44">
        <f>AVERAGE(I11:P11,R11:T11,V11)</f>
        <v>4619.166666666667</v>
      </c>
    </row>
    <row r="12" spans="1:25" x14ac:dyDescent="0.25">
      <c r="B12" s="2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45"/>
      <c r="R12" s="8"/>
      <c r="S12" s="8"/>
      <c r="T12" s="8"/>
      <c r="U12" s="45"/>
      <c r="V12" s="8"/>
      <c r="W12" s="45"/>
      <c r="X12" s="8"/>
      <c r="Y12" s="45"/>
    </row>
    <row r="13" spans="1:25" ht="12" customHeight="1" x14ac:dyDescent="0.25">
      <c r="A13" s="15">
        <v>2</v>
      </c>
      <c r="B13" s="39" t="s">
        <v>14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6"/>
      <c r="R13" s="39"/>
      <c r="S13" s="39"/>
      <c r="T13" s="39"/>
      <c r="U13" s="46"/>
      <c r="V13" s="39"/>
      <c r="W13" s="46"/>
      <c r="X13" s="39"/>
      <c r="Y13" s="46"/>
    </row>
    <row r="14" spans="1:25" x14ac:dyDescent="0.25">
      <c r="A14" s="15"/>
      <c r="B14" s="26" t="s">
        <v>15</v>
      </c>
      <c r="C14" s="27"/>
      <c r="D14" s="27" t="s">
        <v>16</v>
      </c>
      <c r="E14" s="32">
        <v>1766.81</v>
      </c>
      <c r="F14" s="32">
        <v>1766.81</v>
      </c>
      <c r="G14" s="32">
        <v>1766.81</v>
      </c>
      <c r="H14" s="32"/>
      <c r="I14" s="32"/>
      <c r="J14" s="32"/>
      <c r="K14" s="32"/>
      <c r="L14" s="32"/>
      <c r="M14" s="32"/>
      <c r="N14" s="32"/>
      <c r="O14" s="32"/>
      <c r="P14" s="32"/>
      <c r="Q14" s="47"/>
      <c r="R14" s="32">
        <v>1829.67</v>
      </c>
      <c r="S14" s="32">
        <v>1831.28</v>
      </c>
      <c r="T14" s="32">
        <v>1681.89</v>
      </c>
      <c r="U14" s="47"/>
      <c r="V14" s="32"/>
      <c r="W14" s="47"/>
      <c r="X14" s="32"/>
      <c r="Y14" s="47"/>
    </row>
    <row r="15" spans="1:25" x14ac:dyDescent="0.25">
      <c r="A15" s="15"/>
      <c r="B15" s="26" t="s">
        <v>26</v>
      </c>
      <c r="C15" s="23"/>
      <c r="D15" s="27" t="s">
        <v>30</v>
      </c>
      <c r="E15" s="28">
        <f t="shared" ref="E15:P15" si="9">+E14*E23</f>
        <v>265.0215</v>
      </c>
      <c r="F15" s="28">
        <f t="shared" si="9"/>
        <v>265.0215</v>
      </c>
      <c r="G15" s="28">
        <f t="shared" si="9"/>
        <v>265.0215</v>
      </c>
      <c r="H15" s="28">
        <f t="shared" si="9"/>
        <v>0</v>
      </c>
      <c r="I15" s="28">
        <f t="shared" si="9"/>
        <v>0</v>
      </c>
      <c r="J15" s="28">
        <f t="shared" si="9"/>
        <v>0</v>
      </c>
      <c r="K15" s="28">
        <f t="shared" si="9"/>
        <v>0</v>
      </c>
      <c r="L15" s="28">
        <f t="shared" si="9"/>
        <v>0</v>
      </c>
      <c r="M15" s="28">
        <f t="shared" si="9"/>
        <v>0</v>
      </c>
      <c r="N15" s="28">
        <f t="shared" si="9"/>
        <v>0</v>
      </c>
      <c r="O15" s="28">
        <f t="shared" si="9"/>
        <v>0</v>
      </c>
      <c r="P15" s="28">
        <f t="shared" si="9"/>
        <v>0</v>
      </c>
      <c r="Q15" s="47"/>
      <c r="R15" s="28">
        <f>+R14*R23</f>
        <v>274.45049999999998</v>
      </c>
      <c r="S15" s="28">
        <f>+S14*S23</f>
        <v>274.69200000000001</v>
      </c>
      <c r="T15" s="28">
        <f>+T14*T23</f>
        <v>252.2835</v>
      </c>
      <c r="U15" s="47"/>
      <c r="V15" s="28">
        <f>+V14*V23</f>
        <v>0</v>
      </c>
      <c r="W15" s="47"/>
      <c r="X15" s="28">
        <f>+X14*X23</f>
        <v>0</v>
      </c>
      <c r="Y15" s="47"/>
    </row>
    <row r="16" spans="1:25" x14ac:dyDescent="0.25">
      <c r="A16" s="15"/>
      <c r="B16" s="36" t="s">
        <v>24</v>
      </c>
      <c r="C16" s="29"/>
      <c r="D16" s="29"/>
      <c r="E16" s="30">
        <f>+E14+E15</f>
        <v>2031.8315</v>
      </c>
      <c r="F16" s="30">
        <f t="shared" ref="F16:P16" si="10">+F14+F15</f>
        <v>2031.8315</v>
      </c>
      <c r="G16" s="30">
        <f t="shared" si="10"/>
        <v>2031.8315</v>
      </c>
      <c r="H16" s="30">
        <f t="shared" si="10"/>
        <v>0</v>
      </c>
      <c r="I16" s="30">
        <f t="shared" si="10"/>
        <v>0</v>
      </c>
      <c r="J16" s="30">
        <f t="shared" si="10"/>
        <v>0</v>
      </c>
      <c r="K16" s="30">
        <f t="shared" si="10"/>
        <v>0</v>
      </c>
      <c r="L16" s="30">
        <f t="shared" si="10"/>
        <v>0</v>
      </c>
      <c r="M16" s="30">
        <f t="shared" si="10"/>
        <v>0</v>
      </c>
      <c r="N16" s="30">
        <f t="shared" si="10"/>
        <v>0</v>
      </c>
      <c r="O16" s="30">
        <f t="shared" si="10"/>
        <v>0</v>
      </c>
      <c r="P16" s="30">
        <f t="shared" si="10"/>
        <v>0</v>
      </c>
      <c r="Q16" s="48">
        <f>AVERAGE(E16:P16)</f>
        <v>507.957875</v>
      </c>
      <c r="R16" s="30">
        <f t="shared" ref="R16:T16" si="11">+R14+R15</f>
        <v>2104.1205</v>
      </c>
      <c r="S16" s="30">
        <f t="shared" si="11"/>
        <v>2105.9719999999998</v>
      </c>
      <c r="T16" s="30">
        <f t="shared" si="11"/>
        <v>1934.1735000000001</v>
      </c>
      <c r="U16" s="48">
        <f>AVERAGE(G16:P16,R16:S16)</f>
        <v>520.16033333333337</v>
      </c>
      <c r="V16" s="30">
        <f t="shared" ref="V16" si="12">+V14+V15</f>
        <v>0</v>
      </c>
      <c r="W16" s="48">
        <f>AVERAGE(H16:P16,R16:T16)</f>
        <v>512.02216666666664</v>
      </c>
      <c r="X16" s="30">
        <f t="shared" ref="X16" si="13">+X14+X15</f>
        <v>0</v>
      </c>
      <c r="Y16" s="48">
        <f>AVERAGE(I16:P16,R16:T16,V16)</f>
        <v>512.02216666666664</v>
      </c>
    </row>
    <row r="17" spans="1:25" x14ac:dyDescent="0.25"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49"/>
      <c r="R17" s="25"/>
      <c r="S17" s="25"/>
      <c r="T17" s="25"/>
      <c r="U17" s="49"/>
      <c r="V17" s="25"/>
      <c r="W17" s="49"/>
      <c r="X17" s="25"/>
      <c r="Y17" s="49"/>
    </row>
    <row r="18" spans="1:25" x14ac:dyDescent="0.25">
      <c r="A18" s="16">
        <v>3</v>
      </c>
      <c r="B18" s="17" t="s">
        <v>19</v>
      </c>
      <c r="C18" s="17"/>
      <c r="D18" s="17"/>
      <c r="E18" s="17"/>
      <c r="F18" s="17"/>
      <c r="G18" s="17"/>
      <c r="H18" s="16"/>
      <c r="I18" s="17"/>
      <c r="J18" s="17"/>
      <c r="K18" s="17"/>
      <c r="L18" s="17"/>
      <c r="M18" s="17"/>
      <c r="N18" s="17"/>
      <c r="O18" s="17"/>
      <c r="P18" s="17"/>
      <c r="Q18" s="50"/>
      <c r="R18" s="17"/>
      <c r="S18" s="17"/>
      <c r="T18" s="17"/>
      <c r="U18" s="50"/>
      <c r="V18" s="17"/>
      <c r="W18" s="50"/>
      <c r="X18" s="17"/>
      <c r="Y18" s="50"/>
    </row>
    <row r="19" spans="1:25" x14ac:dyDescent="0.25">
      <c r="A19" s="18"/>
      <c r="B19" s="11" t="s">
        <v>20</v>
      </c>
      <c r="D19" s="12" t="s">
        <v>33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51"/>
      <c r="R19" s="33"/>
      <c r="S19" s="33"/>
      <c r="T19" s="33">
        <v>1466</v>
      </c>
      <c r="U19" s="51"/>
      <c r="V19" s="33"/>
      <c r="W19" s="51"/>
      <c r="X19" s="33"/>
      <c r="Y19" s="51"/>
    </row>
    <row r="20" spans="1:25" x14ac:dyDescent="0.25">
      <c r="A20" s="18"/>
      <c r="B20" s="11" t="s">
        <v>21</v>
      </c>
      <c r="D20" s="12" t="s">
        <v>43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51"/>
      <c r="R20" s="33"/>
      <c r="S20" s="33"/>
      <c r="T20" s="33"/>
      <c r="U20" s="51"/>
      <c r="V20" s="33"/>
      <c r="W20" s="51"/>
      <c r="X20" s="33"/>
      <c r="Y20" s="51"/>
    </row>
    <row r="21" spans="1:25" x14ac:dyDescent="0.25">
      <c r="A21" s="18"/>
      <c r="B21" s="11" t="s">
        <v>22</v>
      </c>
      <c r="D21" s="12" t="s">
        <v>66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51"/>
      <c r="R21" s="33"/>
      <c r="S21" s="33"/>
      <c r="T21" s="33"/>
      <c r="U21" s="51"/>
      <c r="V21" s="33"/>
      <c r="W21" s="51"/>
      <c r="X21" s="33"/>
      <c r="Y21" s="51"/>
    </row>
    <row r="22" spans="1:25" x14ac:dyDescent="0.25">
      <c r="A22" s="18"/>
      <c r="B22" s="11" t="s">
        <v>25</v>
      </c>
      <c r="D22" s="12" t="s">
        <v>34</v>
      </c>
      <c r="E22" s="33">
        <v>862.41666666666663</v>
      </c>
      <c r="F22" s="33">
        <v>862.41666666666663</v>
      </c>
      <c r="G22" s="33">
        <v>862.41666666666663</v>
      </c>
      <c r="H22" s="33">
        <v>862.41666666666663</v>
      </c>
      <c r="I22" s="33">
        <v>862.41666666666663</v>
      </c>
      <c r="J22" s="33">
        <v>862.41666666666663</v>
      </c>
      <c r="K22" s="33">
        <v>862.41666666666663</v>
      </c>
      <c r="L22" s="33">
        <v>862.41666666666663</v>
      </c>
      <c r="M22" s="33">
        <v>862.41666666666663</v>
      </c>
      <c r="N22" s="33">
        <v>862.41666666666663</v>
      </c>
      <c r="O22" s="33">
        <v>862.41666666666663</v>
      </c>
      <c r="P22" s="33">
        <v>862.41666666666663</v>
      </c>
      <c r="Q22" s="51"/>
      <c r="R22" s="33">
        <v>862</v>
      </c>
      <c r="S22" s="33">
        <v>862</v>
      </c>
      <c r="T22" s="33">
        <v>862</v>
      </c>
      <c r="U22" s="51"/>
      <c r="V22" s="33">
        <v>862</v>
      </c>
      <c r="W22" s="51"/>
      <c r="X22" s="33">
        <v>862</v>
      </c>
      <c r="Y22" s="51"/>
    </row>
    <row r="23" spans="1:25" x14ac:dyDescent="0.25">
      <c r="A23" s="18"/>
      <c r="B23" s="11" t="s">
        <v>36</v>
      </c>
      <c r="D23" s="12" t="s">
        <v>35</v>
      </c>
      <c r="E23" s="35">
        <v>0.15</v>
      </c>
      <c r="F23" s="35">
        <v>0.15</v>
      </c>
      <c r="G23" s="35">
        <v>0.15</v>
      </c>
      <c r="H23" s="35">
        <v>0.15</v>
      </c>
      <c r="I23" s="35">
        <v>0.15</v>
      </c>
      <c r="J23" s="35">
        <v>0.15</v>
      </c>
      <c r="K23" s="35">
        <v>0.15</v>
      </c>
      <c r="L23" s="35">
        <v>0.15</v>
      </c>
      <c r="M23" s="35">
        <v>0.15</v>
      </c>
      <c r="N23" s="35">
        <v>0.15</v>
      </c>
      <c r="O23" s="35">
        <v>0.15</v>
      </c>
      <c r="P23" s="35">
        <v>0.15</v>
      </c>
      <c r="Q23" s="52"/>
      <c r="R23" s="35">
        <v>0.15</v>
      </c>
      <c r="S23" s="35">
        <v>0.15</v>
      </c>
      <c r="T23" s="35">
        <v>0.15</v>
      </c>
      <c r="U23" s="52"/>
      <c r="V23" s="35">
        <v>0.15</v>
      </c>
      <c r="W23" s="52"/>
      <c r="X23" s="35">
        <v>0.15</v>
      </c>
      <c r="Y23" s="52"/>
    </row>
    <row r="24" spans="1:25" x14ac:dyDescent="0.25">
      <c r="A24" s="18"/>
      <c r="B24" s="11" t="s">
        <v>39</v>
      </c>
      <c r="D24" s="12" t="s">
        <v>38</v>
      </c>
      <c r="E24" s="33">
        <v>4000</v>
      </c>
      <c r="F24" s="33">
        <v>4000</v>
      </c>
      <c r="G24" s="33">
        <v>4000</v>
      </c>
      <c r="H24" s="33">
        <v>4000</v>
      </c>
      <c r="I24" s="33">
        <v>4000</v>
      </c>
      <c r="J24" s="33">
        <v>4000</v>
      </c>
      <c r="K24" s="33">
        <v>4000</v>
      </c>
      <c r="L24" s="33">
        <v>4000</v>
      </c>
      <c r="M24" s="33">
        <v>4000</v>
      </c>
      <c r="N24" s="33">
        <v>4000</v>
      </c>
      <c r="O24" s="33">
        <v>4000</v>
      </c>
      <c r="P24" s="33">
        <v>4000</v>
      </c>
      <c r="Q24" s="51"/>
      <c r="R24" s="33">
        <v>4000</v>
      </c>
      <c r="S24" s="33">
        <v>4000</v>
      </c>
      <c r="T24" s="33">
        <v>4000</v>
      </c>
      <c r="U24" s="51"/>
      <c r="V24" s="33">
        <v>4000</v>
      </c>
      <c r="W24" s="51"/>
      <c r="X24" s="33">
        <v>4000</v>
      </c>
      <c r="Y24" s="51"/>
    </row>
    <row r="25" spans="1:25" x14ac:dyDescent="0.25">
      <c r="A25" s="18"/>
      <c r="B25" s="11" t="s">
        <v>48</v>
      </c>
      <c r="D25" s="12" t="s">
        <v>40</v>
      </c>
      <c r="E25" s="28">
        <f t="shared" ref="E25:P25" si="14">+E24*0.45</f>
        <v>1800</v>
      </c>
      <c r="F25" s="28">
        <f t="shared" si="14"/>
        <v>1800</v>
      </c>
      <c r="G25" s="28">
        <f t="shared" si="14"/>
        <v>1800</v>
      </c>
      <c r="H25" s="28">
        <f t="shared" si="14"/>
        <v>1800</v>
      </c>
      <c r="I25" s="28">
        <f t="shared" si="14"/>
        <v>1800</v>
      </c>
      <c r="J25" s="28">
        <f t="shared" si="14"/>
        <v>1800</v>
      </c>
      <c r="K25" s="28">
        <f t="shared" si="14"/>
        <v>1800</v>
      </c>
      <c r="L25" s="28">
        <f t="shared" si="14"/>
        <v>1800</v>
      </c>
      <c r="M25" s="28">
        <f t="shared" si="14"/>
        <v>1800</v>
      </c>
      <c r="N25" s="28">
        <f t="shared" si="14"/>
        <v>1800</v>
      </c>
      <c r="O25" s="28">
        <f t="shared" si="14"/>
        <v>1800</v>
      </c>
      <c r="P25" s="28">
        <f t="shared" si="14"/>
        <v>1800</v>
      </c>
      <c r="Q25" s="47"/>
      <c r="R25" s="28">
        <f t="shared" ref="R25:S25" si="15">+R24*0.45</f>
        <v>1800</v>
      </c>
      <c r="S25" s="28">
        <f t="shared" si="15"/>
        <v>1800</v>
      </c>
      <c r="T25" s="28">
        <f>+T24*0.45</f>
        <v>1800</v>
      </c>
      <c r="U25" s="47"/>
      <c r="V25" s="28">
        <f>+V24*0.45</f>
        <v>1800</v>
      </c>
      <c r="W25" s="47"/>
      <c r="X25" s="28">
        <f>+X24*0.45</f>
        <v>1800</v>
      </c>
      <c r="Y25" s="47"/>
    </row>
    <row r="26" spans="1:25" x14ac:dyDescent="0.25">
      <c r="A26" s="18"/>
      <c r="B26" s="11" t="s">
        <v>49</v>
      </c>
      <c r="D26" s="12" t="s">
        <v>45</v>
      </c>
      <c r="E26" s="32">
        <v>120</v>
      </c>
      <c r="F26" s="32">
        <v>120</v>
      </c>
      <c r="G26" s="32">
        <v>120</v>
      </c>
      <c r="H26" s="32">
        <v>120</v>
      </c>
      <c r="I26" s="32">
        <v>120</v>
      </c>
      <c r="J26" s="32">
        <v>120</v>
      </c>
      <c r="K26" s="32">
        <v>120</v>
      </c>
      <c r="L26" s="32">
        <v>120</v>
      </c>
      <c r="M26" s="32">
        <v>120</v>
      </c>
      <c r="N26" s="32">
        <v>120</v>
      </c>
      <c r="O26" s="32">
        <v>120</v>
      </c>
      <c r="P26" s="32">
        <v>120</v>
      </c>
      <c r="Q26" s="47"/>
      <c r="R26" s="32">
        <v>120</v>
      </c>
      <c r="S26" s="32">
        <v>120</v>
      </c>
      <c r="T26" s="32">
        <v>120</v>
      </c>
      <c r="U26" s="47"/>
      <c r="V26" s="32">
        <v>120</v>
      </c>
      <c r="W26" s="47"/>
      <c r="X26" s="32">
        <v>120</v>
      </c>
      <c r="Y26" s="47"/>
    </row>
    <row r="27" spans="1:25" x14ac:dyDescent="0.25">
      <c r="A27" s="18"/>
      <c r="B27" s="11" t="s">
        <v>50</v>
      </c>
      <c r="D27" s="12" t="s">
        <v>46</v>
      </c>
      <c r="E27" s="32">
        <v>95</v>
      </c>
      <c r="F27" s="32">
        <v>95</v>
      </c>
      <c r="G27" s="32">
        <v>95</v>
      </c>
      <c r="H27" s="32">
        <v>95</v>
      </c>
      <c r="I27" s="32">
        <v>95</v>
      </c>
      <c r="J27" s="32">
        <v>95</v>
      </c>
      <c r="K27" s="32">
        <v>95</v>
      </c>
      <c r="L27" s="32">
        <v>95</v>
      </c>
      <c r="M27" s="32">
        <v>95</v>
      </c>
      <c r="N27" s="32">
        <v>95</v>
      </c>
      <c r="O27" s="32">
        <v>95</v>
      </c>
      <c r="P27" s="32">
        <v>95</v>
      </c>
      <c r="Q27" s="47"/>
      <c r="R27" s="32">
        <v>95</v>
      </c>
      <c r="S27" s="32">
        <v>95</v>
      </c>
      <c r="T27" s="32">
        <v>95</v>
      </c>
      <c r="U27" s="47"/>
      <c r="V27" s="32">
        <v>95</v>
      </c>
      <c r="W27" s="47"/>
      <c r="X27" s="32">
        <v>95</v>
      </c>
      <c r="Y27" s="47"/>
    </row>
    <row r="28" spans="1:25" x14ac:dyDescent="0.25">
      <c r="A28" s="18"/>
      <c r="B28" s="11" t="s">
        <v>53</v>
      </c>
      <c r="D28" s="12" t="s">
        <v>47</v>
      </c>
      <c r="E28" s="32">
        <v>28</v>
      </c>
      <c r="F28" s="32">
        <v>28</v>
      </c>
      <c r="G28" s="32">
        <v>28</v>
      </c>
      <c r="H28" s="32">
        <v>28</v>
      </c>
      <c r="I28" s="32">
        <v>28</v>
      </c>
      <c r="J28" s="32">
        <v>28</v>
      </c>
      <c r="K28" s="32">
        <v>28</v>
      </c>
      <c r="L28" s="32">
        <v>28</v>
      </c>
      <c r="M28" s="32">
        <v>28</v>
      </c>
      <c r="N28" s="32">
        <v>28</v>
      </c>
      <c r="O28" s="32">
        <v>28</v>
      </c>
      <c r="P28" s="32">
        <v>28</v>
      </c>
      <c r="Q28" s="47"/>
      <c r="R28" s="32">
        <v>28</v>
      </c>
      <c r="S28" s="32">
        <v>28</v>
      </c>
      <c r="T28" s="32">
        <v>28</v>
      </c>
      <c r="U28" s="47"/>
      <c r="V28" s="32">
        <v>28</v>
      </c>
      <c r="W28" s="47"/>
      <c r="X28" s="32">
        <v>28</v>
      </c>
      <c r="Y28" s="47"/>
    </row>
    <row r="29" spans="1:25" x14ac:dyDescent="0.25">
      <c r="A29" s="18"/>
      <c r="B29" s="11" t="s">
        <v>64</v>
      </c>
      <c r="D29" s="12" t="s">
        <v>57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47"/>
      <c r="R29" s="32"/>
      <c r="S29" s="32"/>
      <c r="T29" s="32"/>
      <c r="U29" s="47"/>
      <c r="V29" s="32"/>
      <c r="W29" s="47"/>
      <c r="X29" s="32"/>
      <c r="Y29" s="47"/>
    </row>
    <row r="30" spans="1:25" x14ac:dyDescent="0.25"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49"/>
      <c r="R30" s="25"/>
      <c r="S30" s="25"/>
      <c r="T30" s="25"/>
      <c r="U30" s="49"/>
      <c r="V30" s="25"/>
      <c r="W30" s="49"/>
      <c r="X30" s="25"/>
      <c r="Y30" s="49"/>
    </row>
    <row r="31" spans="1:25" ht="12" customHeight="1" x14ac:dyDescent="0.25">
      <c r="A31" s="60" t="s">
        <v>65</v>
      </c>
      <c r="B31" s="60"/>
      <c r="C31" s="60"/>
      <c r="D31" s="9" t="s">
        <v>17</v>
      </c>
      <c r="E31" s="10">
        <f t="shared" ref="E31:P31" si="16">+E9-E11-E16-SUM(E19:E22)-E24-E25-E26-E27-E28</f>
        <v>1169.7518333333328</v>
      </c>
      <c r="F31" s="10">
        <f t="shared" si="16"/>
        <v>997.7518333333328</v>
      </c>
      <c r="G31" s="10">
        <f t="shared" si="16"/>
        <v>11563.751833333332</v>
      </c>
      <c r="H31" s="10">
        <f t="shared" si="16"/>
        <v>-6905.416666666667</v>
      </c>
      <c r="I31" s="10">
        <f t="shared" si="16"/>
        <v>-6905.416666666667</v>
      </c>
      <c r="J31" s="10">
        <f t="shared" si="16"/>
        <v>-6905.416666666667</v>
      </c>
      <c r="K31" s="10">
        <f t="shared" si="16"/>
        <v>-6905.416666666667</v>
      </c>
      <c r="L31" s="10">
        <f t="shared" si="16"/>
        <v>-6905.416666666667</v>
      </c>
      <c r="M31" s="10">
        <f t="shared" si="16"/>
        <v>-6905.416666666667</v>
      </c>
      <c r="N31" s="10">
        <f t="shared" si="16"/>
        <v>-6905.416666666667</v>
      </c>
      <c r="O31" s="10">
        <f t="shared" si="16"/>
        <v>-6905.416666666667</v>
      </c>
      <c r="P31" s="10">
        <f t="shared" si="16"/>
        <v>-6905.416666666667</v>
      </c>
      <c r="Q31" s="53">
        <f>AVERAGE(E31:P31)</f>
        <v>-4034.7912083333335</v>
      </c>
      <c r="R31" s="10">
        <f t="shared" ref="R31:S31" si="17">+R9-R11-R16-SUM(R19:R22)-R24-R25-R26-R27-R28</f>
        <v>12980.879499999999</v>
      </c>
      <c r="S31" s="10">
        <f t="shared" si="17"/>
        <v>18176.027999999998</v>
      </c>
      <c r="T31" s="10">
        <f>+T9-T11-T16-SUM(T19:T22)-T24-T25-T26-T27-T28</f>
        <v>-5192.1734999999999</v>
      </c>
      <c r="U31" s="53">
        <f>AVERAGE(G31:P31,R31:S31)</f>
        <v>-1619.0075555555552</v>
      </c>
      <c r="V31" s="10">
        <f>+V9-V11-V16-SUM(V19:V22)-V24-V25-V26-V27-V28</f>
        <v>-6905</v>
      </c>
      <c r="W31" s="53">
        <f>AVERAGE(H31:P31,R31:T31)</f>
        <v>-3015.3346666666657</v>
      </c>
      <c r="X31" s="10">
        <f>+X9-X11-X16-SUM(X19:X22)-X24-X25-X26-X27-X28</f>
        <v>-6905</v>
      </c>
      <c r="Y31" s="53">
        <f>AVERAGE(I31:P31,R31:T31,V31)</f>
        <v>-3015.2999444444445</v>
      </c>
    </row>
    <row r="32" spans="1:25" x14ac:dyDescent="0.25">
      <c r="B32" s="11"/>
      <c r="D32" s="12" t="s">
        <v>58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7"/>
      <c r="R32" s="32"/>
      <c r="S32" s="32"/>
      <c r="T32" s="32"/>
      <c r="U32" s="47"/>
      <c r="V32" s="32"/>
      <c r="W32" s="47"/>
      <c r="X32" s="32"/>
      <c r="Y32" s="47"/>
    </row>
    <row r="33" spans="1:25" ht="12.6" thickBot="1" x14ac:dyDescent="0.3">
      <c r="B33" s="11"/>
      <c r="D33" s="12" t="s">
        <v>61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54"/>
      <c r="R33" s="32"/>
      <c r="S33" s="32"/>
      <c r="T33" s="32"/>
      <c r="U33" s="54"/>
      <c r="V33" s="32"/>
      <c r="W33" s="54"/>
      <c r="X33" s="32"/>
      <c r="Y33" s="54"/>
    </row>
    <row r="35" spans="1:25" ht="12" customHeight="1" x14ac:dyDescent="0.25">
      <c r="A35" s="34" t="s">
        <v>23</v>
      </c>
      <c r="B35" s="12" t="s">
        <v>27</v>
      </c>
    </row>
    <row r="36" spans="1:25" x14ac:dyDescent="0.25">
      <c r="A36" s="34"/>
    </row>
    <row r="37" spans="1:25" x14ac:dyDescent="0.25">
      <c r="A37" s="34" t="s">
        <v>28</v>
      </c>
      <c r="B37" s="12" t="s">
        <v>32</v>
      </c>
    </row>
    <row r="39" spans="1:25" x14ac:dyDescent="0.25">
      <c r="A39" s="34" t="s">
        <v>31</v>
      </c>
      <c r="B39" s="59" t="s">
        <v>44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5" x14ac:dyDescent="0.2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5" x14ac:dyDescent="0.25">
      <c r="A41" s="34" t="s">
        <v>37</v>
      </c>
      <c r="B41" s="12" t="s">
        <v>42</v>
      </c>
    </row>
    <row r="43" spans="1:25" x14ac:dyDescent="0.25">
      <c r="A43" s="34" t="s">
        <v>51</v>
      </c>
      <c r="B43" s="59" t="s">
        <v>52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5" x14ac:dyDescent="0.2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5" x14ac:dyDescent="0.25">
      <c r="A45" s="34" t="s">
        <v>55</v>
      </c>
      <c r="B45" s="12" t="s">
        <v>54</v>
      </c>
    </row>
    <row r="47" spans="1:25" x14ac:dyDescent="0.25">
      <c r="A47" s="34" t="s">
        <v>59</v>
      </c>
      <c r="B47" s="12" t="s">
        <v>60</v>
      </c>
    </row>
  </sheetData>
  <mergeCells count="3">
    <mergeCell ref="B39:T40"/>
    <mergeCell ref="B43:T44"/>
    <mergeCell ref="A31:C3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0A484B349C274FAC69B69A090D8FD0" ma:contentTypeVersion="13" ma:contentTypeDescription="Crée un document." ma:contentTypeScope="" ma:versionID="092e5191d64fed9f4b13fb391a18b581">
  <xsd:schema xmlns:xsd="http://www.w3.org/2001/XMLSchema" xmlns:xs="http://www.w3.org/2001/XMLSchema" xmlns:p="http://schemas.microsoft.com/office/2006/metadata/properties" xmlns:ns3="ce156e25-ff37-4d31-bccb-6d6cadfa6b2a" xmlns:ns4="5d605299-f4df-4324-b2e7-f493302af7ef" targetNamespace="http://schemas.microsoft.com/office/2006/metadata/properties" ma:root="true" ma:fieldsID="662240bda1135a6318c613bcffc5c102" ns3:_="" ns4:_="">
    <xsd:import namespace="ce156e25-ff37-4d31-bccb-6d6cadfa6b2a"/>
    <xsd:import namespace="5d605299-f4df-4324-b2e7-f493302af7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56e25-ff37-4d31-bccb-6d6cadfa6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05299-f4df-4324-b2e7-f493302af7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2A7DCE-D2E7-4155-88E0-5ED9777B45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56e25-ff37-4d31-bccb-6d6cadfa6b2a"/>
    <ds:schemaRef ds:uri="5d605299-f4df-4324-b2e7-f493302af7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D57D06-95D0-426B-880B-F51634BD8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B748F8-D0C6-4573-80B5-79EACC64ED5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Exemple 1</vt:lpstr>
      <vt:lpstr>Exemple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Blanchet</dc:creator>
  <cp:lastModifiedBy>Romain Blanchet</cp:lastModifiedBy>
  <dcterms:created xsi:type="dcterms:W3CDTF">2020-04-17T14:03:27Z</dcterms:created>
  <dcterms:modified xsi:type="dcterms:W3CDTF">2020-05-20T06:45:09Z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0x0101009B0A484B349C274FAC69B69A090D8FD0</vt:lpwstr>
  </property>
</Properties>
</file>